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.mmo.cz\users$\dannhoferovair\Documents\ROZPOČTY SMO\Rozpočet 2022\PŘÍLOHY\"/>
    </mc:Choice>
  </mc:AlternateContent>
  <xr:revisionPtr revIDLastSave="0" documentId="13_ncr:1_{9AF07A03-0AF7-4848-9510-DD2A0AA0AAA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účelové INV a NIV " sheetId="1" r:id="rId1"/>
    <sheet name="účelové NIV prav" sheetId="3" r:id="rId2"/>
    <sheet name="převody" sheetId="2" r:id="rId3"/>
  </sheets>
  <definedNames>
    <definedName name="_xlnm.Print_Area" localSheetId="2">převody!$A$1:$E$50</definedName>
    <definedName name="_xlnm.Print_Area" localSheetId="1">'účelové NIV prav'!$A$1:$G$36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C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D7" i="3"/>
  <c r="D30" i="3" s="1"/>
  <c r="C47" i="2"/>
  <c r="C42" i="2"/>
  <c r="C44" i="2"/>
  <c r="C40" i="2"/>
  <c r="C31" i="2"/>
  <c r="C27" i="2"/>
  <c r="C25" i="2"/>
  <c r="C22" i="2"/>
  <c r="C20" i="2"/>
  <c r="C17" i="2"/>
  <c r="C15" i="2"/>
  <c r="C12" i="2"/>
  <c r="C7" i="2"/>
  <c r="C5" i="2"/>
  <c r="C46" i="1"/>
  <c r="C43" i="1"/>
  <c r="C30" i="1"/>
  <c r="C19" i="1"/>
  <c r="C13" i="1"/>
  <c r="C9" i="1"/>
  <c r="C5" i="1"/>
  <c r="C67" i="1" s="1"/>
  <c r="C37" i="1"/>
  <c r="C28" i="1"/>
  <c r="C26" i="1"/>
  <c r="C62" i="1"/>
  <c r="C41" i="1"/>
  <c r="C58" i="1"/>
  <c r="C65" i="1"/>
  <c r="C34" i="1"/>
  <c r="C23" i="1"/>
  <c r="C39" i="1"/>
  <c r="C55" i="1"/>
  <c r="C51" i="1"/>
  <c r="C60" i="1"/>
  <c r="C73" i="1"/>
  <c r="C75" i="1" s="1"/>
  <c r="F7" i="3" l="1"/>
  <c r="F30" i="3" s="1"/>
  <c r="C34" i="2"/>
  <c r="C49" i="2"/>
</calcChain>
</file>

<file path=xl/sharedStrings.xml><?xml version="1.0" encoding="utf-8"?>
<sst xmlns="http://schemas.openxmlformats.org/spreadsheetml/2006/main" count="160" uniqueCount="111">
  <si>
    <t>ÚZ</t>
  </si>
  <si>
    <t>Moravská Ostrava a Přívoz</t>
  </si>
  <si>
    <t>Slezská Ostrava</t>
  </si>
  <si>
    <t>Ostrava-Jih</t>
  </si>
  <si>
    <t>Poruba</t>
  </si>
  <si>
    <t>Vítkovice</t>
  </si>
  <si>
    <t>Pustkovec</t>
  </si>
  <si>
    <t>Nová Ves</t>
  </si>
  <si>
    <t>Proskovice</t>
  </si>
  <si>
    <t>Radvanice a Bartovice</t>
  </si>
  <si>
    <t>Polanka nad Odrou</t>
  </si>
  <si>
    <t>ÚHRN</t>
  </si>
  <si>
    <t>Petřkovice</t>
  </si>
  <si>
    <t>Michálkovice</t>
  </si>
  <si>
    <t>Svinov</t>
  </si>
  <si>
    <t>Martinov</t>
  </si>
  <si>
    <t>Lhotka</t>
  </si>
  <si>
    <t>Hrabová</t>
  </si>
  <si>
    <t>Přístavba ÚMOb Hrabová pro kulturní účely</t>
  </si>
  <si>
    <t>Krásné Pole</t>
  </si>
  <si>
    <t xml:space="preserve">Chodník podél ulice Družební </t>
  </si>
  <si>
    <t>Zajištění bezbariérovosti, přístavba dvou specializovaných tříd a rekonstrukce třídy pro polytechnickou výuku v Krásném Poli</t>
  </si>
  <si>
    <t>Mariánské Hory a Hulváky</t>
  </si>
  <si>
    <t>Střecha ZŠ Generála Janka</t>
  </si>
  <si>
    <t>Rekonstrukce ulice Blodkova</t>
  </si>
  <si>
    <t>Regenerace sídliště  Šalamouna 6.B etapa</t>
  </si>
  <si>
    <t>Chodník podél ulice Hrabovská</t>
  </si>
  <si>
    <t>Nová Bělá</t>
  </si>
  <si>
    <t xml:space="preserve">Volnočasové hřiště u sportovní haly </t>
  </si>
  <si>
    <t>Hasičské cvičiště (víceúčelový sportovní areál)</t>
  </si>
  <si>
    <t>Celková rekonstrukce MŠ Rezkova 14</t>
  </si>
  <si>
    <t>MŠ Gavlase 12 A , celková rekonstrukce</t>
  </si>
  <si>
    <t xml:space="preserve">Objekt občanské vybavenosti V Zálomu </t>
  </si>
  <si>
    <t>Rekonstrukce interiéru kulturního domu</t>
  </si>
  <si>
    <t>Rozšíření kapacity MŠ</t>
  </si>
  <si>
    <t>Plesná</t>
  </si>
  <si>
    <t>Výstavba hřiště Hrabek</t>
  </si>
  <si>
    <t>Polanka</t>
  </si>
  <si>
    <t>Bikrosové a pumptrackové hřiště</t>
  </si>
  <si>
    <t>Revitalizace areálu bývalého koupaliště v Radvanicích</t>
  </si>
  <si>
    <t>Stará Bělá</t>
  </si>
  <si>
    <t>Rekonstrukce zdravotního střediska</t>
  </si>
  <si>
    <t>Náves Heřmanice, ulice K Návsi</t>
  </si>
  <si>
    <t>Regenerace sídliště Muglinov 10. etapa</t>
  </si>
  <si>
    <t>Chodník a autobusové zastávky Svinov</t>
  </si>
  <si>
    <t xml:space="preserve">Výstavba smuteční síně a zázemí </t>
  </si>
  <si>
    <t xml:space="preserve">Radvanice a Bartovice </t>
  </si>
  <si>
    <t>Rekonstrukce chodníků a komunikace ul. Horova a rekonstrukce chodníku
 ul. Sadová</t>
  </si>
  <si>
    <t xml:space="preserve">Elektroinstalace ZŠ Generála Janka </t>
  </si>
  <si>
    <t>Vybudování nové výukové účebny a družiny v ZŠ</t>
  </si>
  <si>
    <t>Rekonstrukce hřiště ZŠ Ostrava - Michálkovice</t>
  </si>
  <si>
    <t>Výměna oken ve školní budově Sládečkova 393/90</t>
  </si>
  <si>
    <t>Rekonstrukce příjezdu k průmyslovému areálu - ul. Předvrší</t>
  </si>
  <si>
    <t xml:space="preserve">Rekonstrukce ulice Bezova </t>
  </si>
  <si>
    <t>Stavební úpravy objektu Na Svobodě č.p. 3139, Ostrava - Martinov</t>
  </si>
  <si>
    <t>Rekonstrukce povrchu komunikací vč. chodníků ul. Bří Sedláčků, Krůčkova 
a Hečkova, Hrabyňská a Axmanova</t>
  </si>
  <si>
    <t>Zateplení objektu Mjr. Nováka 1455/34 , Ostrava - Hrabůvka</t>
  </si>
  <si>
    <t>Revitalizace předprostoru Kotva - Výškovická ulice, prostor mezi ulici
Svornosti a Čujkovova</t>
  </si>
  <si>
    <t>Revitalizace veřejného prostranství u střediska Koruna</t>
  </si>
  <si>
    <t>Revitalizace vnitrobloku náměstí Jana Nerudy, Hlavní třída</t>
  </si>
  <si>
    <t>Revitalizace veřejného prostoru náměstí  Družby - etapa A2 a B2</t>
  </si>
  <si>
    <t>Pumptracková dráha a workoutové hřiště - areál Pastvin</t>
  </si>
  <si>
    <t>Odstranění septiku napojených na sběrač "B"</t>
  </si>
  <si>
    <t>Systém energetického managmentu v Ostravě - Radvanicích - Program
EFEKT II</t>
  </si>
  <si>
    <t>Polanka - křižovatka ulic 1. května a Heleny Salichové</t>
  </si>
  <si>
    <t>Účelové investiční dotace městským obvodům na rok 2022
 z rozpočtu statutárního města Ostravy</t>
  </si>
  <si>
    <t>Účelové neinvestiční dotace městským obvodům na rok 2022
 z rozpočtu statutárního města Ostravy</t>
  </si>
  <si>
    <t>Regenerace sídliště Mírová Osada - I. etapa</t>
  </si>
  <si>
    <t>Regenerace Sídliště Fifejdy II. - XII. etapa</t>
  </si>
  <si>
    <t>Převod nevyčerpaných účelových investičních dotací 
pro městské obvody do rozpočtu r. 2022</t>
  </si>
  <si>
    <t>MĚSTSKÝ OBVOD/AKCE</t>
  </si>
  <si>
    <t>tis. Kč</t>
  </si>
  <si>
    <t>Domov pro seniory Antošovice</t>
  </si>
  <si>
    <t>Ostrava - Jih</t>
  </si>
  <si>
    <t>Přírodovědná učebna v přírodě na Srbské</t>
  </si>
  <si>
    <t>Zateplení objektu Mjr. Nováka 1455/35, O.-Hrabůvka</t>
  </si>
  <si>
    <t>MŠ Gavlase 12A, celková rekonstrukce</t>
  </si>
  <si>
    <t>Výkup pozemků v k.ú. Výškovice u Ostravy, parc.č. 740/45,47,79,153,110</t>
  </si>
  <si>
    <t>Revitalizace veřejného prostoru náměstí Družby - etapa A2</t>
  </si>
  <si>
    <t>Revitalizace veřejného prostoru náměstí Družby - etapa B2</t>
  </si>
  <si>
    <t>Zvýšení bezpečnosti pro pěší na ulici Pustkovecká</t>
  </si>
  <si>
    <t>Rekonstrukce bytového domu ul. Knüpferova 3 a 4</t>
  </si>
  <si>
    <t>Hošťálkovice</t>
  </si>
  <si>
    <t>Vybudování přístupové komunikace a IS k pozemkům na LV 889</t>
  </si>
  <si>
    <t>Revitalizace rybníka v lesoparku Benátky</t>
  </si>
  <si>
    <t>Hasičské cvičiště</t>
  </si>
  <si>
    <t>Revitalizace Mlýnského náhonu</t>
  </si>
  <si>
    <t>Zadržení vody na území MOb Krásné Pole-mokřad</t>
  </si>
  <si>
    <t>Modernizace infrastruktury pro vzdělávání vč. zajištění konektivity</t>
  </si>
  <si>
    <t>Odvodnění částí ul. Bří. Sedláčků (vedlejší větev)</t>
  </si>
  <si>
    <t>Rekonstrukce povrchu komunikací vč. chodníků ul. Bří Sedláčků, Krůčkova a Hečkova, Hrabyňská a Axmanova</t>
  </si>
  <si>
    <t>Převod nevyčerpaných účelových neinvestičních dotací 
pro městské obvody do rozpočtu r. 2022</t>
  </si>
  <si>
    <t>Revitalizace dvorní části ul. Pionýrů</t>
  </si>
  <si>
    <t>Výměna rozvodů elektřiny, vody, plynu, odpadů, topení v ZŠ Šeříkova 33 - II. etapa</t>
  </si>
  <si>
    <t>Projekt "Mlatový chodník pro zpřístupnění lokality les Nová Ves vodárna"</t>
  </si>
  <si>
    <t>Obnova vozovkového souvrství, zpevnění a úprava krajnic na MK</t>
  </si>
  <si>
    <t>v tis. Kč</t>
  </si>
  <si>
    <t>MĚSTSKÝ OBVOD</t>
  </si>
  <si>
    <t>ÚZ 91</t>
  </si>
  <si>
    <t>ÚZ 90</t>
  </si>
  <si>
    <t>ÚZ 3111</t>
  </si>
  <si>
    <t>CELKEM</t>
  </si>
  <si>
    <t>plavecký výcvik žáků 
1 050/žák</t>
  </si>
  <si>
    <t>kompenzace úplat za vzdělávání v MŠ</t>
  </si>
  <si>
    <t>M. Ostrava a Přívoz</t>
  </si>
  <si>
    <t>Mar. Hory a Hulváky</t>
  </si>
  <si>
    <t>Třebovice</t>
  </si>
  <si>
    <t>provoz plaveckých bazénů MOb MOaP (2 000 tis.Kč), O.-Jih (3 000 tis.Kč)</t>
  </si>
  <si>
    <t>údržba prostranství okolí OC Karolina a přednádražního prostoru, ul. Stodolní MOb MOaP (5 100 tis.Kč)</t>
  </si>
  <si>
    <t>správa,údržba a úpravy Ústředního hřbitova MOb Slezská Ostrava (8 300 tis.Kč)</t>
  </si>
  <si>
    <t>správa, údržba a úpravy přednádražního prostoru MOb Svinov (1 500 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</si>
</sst>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0" xfId="0" applyFont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1" fillId="3" borderId="19" xfId="0" applyFont="1" applyFill="1" applyBorder="1"/>
    <xf numFmtId="3" fontId="1" fillId="3" borderId="20" xfId="0" applyNumberFormat="1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3" fontId="1" fillId="0" borderId="20" xfId="0" applyNumberFormat="1" applyFont="1" applyFill="1" applyBorder="1"/>
    <xf numFmtId="3" fontId="1" fillId="0" borderId="17" xfId="0" applyNumberFormat="1" applyFont="1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0" fillId="0" borderId="2" xfId="0" applyBorder="1"/>
    <xf numFmtId="3" fontId="1" fillId="0" borderId="3" xfId="0" applyNumberFormat="1" applyFont="1" applyFill="1" applyBorder="1"/>
    <xf numFmtId="0" fontId="0" fillId="0" borderId="4" xfId="0" applyBorder="1" applyAlignment="1">
      <alignment horizontal="center"/>
    </xf>
    <xf numFmtId="3" fontId="1" fillId="0" borderId="1" xfId="0" applyNumberFormat="1" applyFont="1" applyFill="1" applyBorder="1"/>
    <xf numFmtId="3" fontId="1" fillId="0" borderId="8" xfId="0" applyNumberFormat="1" applyFont="1" applyFill="1" applyBorder="1"/>
    <xf numFmtId="3" fontId="1" fillId="0" borderId="24" xfId="0" applyNumberFormat="1" applyFont="1" applyFill="1" applyBorder="1"/>
    <xf numFmtId="3" fontId="1" fillId="0" borderId="25" xfId="0" applyNumberFormat="1" applyFont="1" applyFill="1" applyBorder="1"/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2" xfId="0" applyBorder="1" applyAlignment="1">
      <alignment wrapText="1"/>
    </xf>
    <xf numFmtId="3" fontId="1" fillId="2" borderId="20" xfId="0" applyNumberFormat="1" applyFont="1" applyFill="1" applyBorder="1"/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/>
    <xf numFmtId="3" fontId="1" fillId="3" borderId="3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3" fontId="0" fillId="0" borderId="28" xfId="0" applyNumberFormat="1" applyBorder="1"/>
    <xf numFmtId="3" fontId="0" fillId="0" borderId="29" xfId="0" applyNumberFormat="1" applyBorder="1"/>
    <xf numFmtId="3" fontId="0" fillId="0" borderId="8" xfId="0" applyNumberFormat="1" applyBorder="1"/>
    <xf numFmtId="0" fontId="1" fillId="3" borderId="12" xfId="0" applyFont="1" applyFill="1" applyBorder="1"/>
    <xf numFmtId="3" fontId="1" fillId="3" borderId="29" xfId="0" applyNumberFormat="1" applyFont="1" applyFill="1" applyBorder="1"/>
    <xf numFmtId="0" fontId="1" fillId="3" borderId="13" xfId="0" applyFont="1" applyFill="1" applyBorder="1" applyAlignment="1">
      <alignment horizontal="center"/>
    </xf>
    <xf numFmtId="3" fontId="0" fillId="0" borderId="25" xfId="0" applyNumberFormat="1" applyBorder="1"/>
    <xf numFmtId="0" fontId="0" fillId="4" borderId="14" xfId="0" applyFill="1" applyBorder="1"/>
    <xf numFmtId="3" fontId="0" fillId="4" borderId="28" xfId="0" applyNumberFormat="1" applyFill="1" applyBorder="1"/>
    <xf numFmtId="0" fontId="0" fillId="4" borderId="15" xfId="0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8" fillId="0" borderId="35" xfId="0" quotePrefix="1" applyFont="1" applyBorder="1" applyAlignment="1">
      <alignment horizontal="left"/>
    </xf>
    <xf numFmtId="3" fontId="0" fillId="0" borderId="36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8" fillId="0" borderId="38" xfId="0" applyFont="1" applyBorder="1"/>
    <xf numFmtId="3" fontId="0" fillId="0" borderId="39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8" fillId="0" borderId="38" xfId="0" quotePrefix="1" applyFont="1" applyBorder="1" applyAlignment="1">
      <alignment horizontal="lef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8" fillId="0" borderId="43" xfId="0" applyFont="1" applyBorder="1"/>
    <xf numFmtId="3" fontId="0" fillId="0" borderId="44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left" vertical="center"/>
    </xf>
    <xf numFmtId="3" fontId="6" fillId="2" borderId="47" xfId="0" applyNumberFormat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48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2" fillId="2" borderId="20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77"/>
  <sheetViews>
    <sheetView showGridLines="0" zoomScaleNormal="100" workbookViewId="0">
      <selection activeCell="H30" sqref="H30"/>
    </sheetView>
  </sheetViews>
  <sheetFormatPr defaultRowHeight="15" x14ac:dyDescent="0.25"/>
  <cols>
    <col min="1" max="1" width="2.7109375" customWidth="1"/>
    <col min="2" max="2" width="68.140625" customWidth="1"/>
    <col min="3" max="3" width="12.28515625" customWidth="1"/>
    <col min="4" max="4" width="12.42578125" style="1" customWidth="1"/>
    <col min="5" max="5" width="2.7109375" style="11" customWidth="1"/>
  </cols>
  <sheetData>
    <row r="2" spans="2:5" ht="40.5" customHeight="1" x14ac:dyDescent="0.25">
      <c r="B2" s="105" t="s">
        <v>65</v>
      </c>
      <c r="C2" s="106"/>
      <c r="D2" s="106"/>
      <c r="E2" s="14"/>
    </row>
    <row r="3" spans="2:5" ht="15.75" thickBot="1" x14ac:dyDescent="0.3"/>
    <row r="4" spans="2:5" s="3" customFormat="1" ht="15.75" thickBot="1" x14ac:dyDescent="0.3">
      <c r="B4" s="22" t="s">
        <v>70</v>
      </c>
      <c r="C4" s="23" t="s">
        <v>71</v>
      </c>
      <c r="D4" s="24" t="s">
        <v>0</v>
      </c>
      <c r="E4" s="15"/>
    </row>
    <row r="5" spans="2:5" s="2" customFormat="1" ht="15.75" thickBot="1" x14ac:dyDescent="0.3">
      <c r="B5" s="27" t="s">
        <v>1</v>
      </c>
      <c r="C5" s="28">
        <f>C6+C7+C8</f>
        <v>29894</v>
      </c>
      <c r="D5" s="29"/>
      <c r="E5" s="16"/>
    </row>
    <row r="6" spans="2:5" s="2" customFormat="1" x14ac:dyDescent="0.25">
      <c r="B6" s="38" t="s">
        <v>68</v>
      </c>
      <c r="C6" s="39">
        <v>2654</v>
      </c>
      <c r="D6" s="40">
        <v>3500</v>
      </c>
      <c r="E6" s="16"/>
    </row>
    <row r="7" spans="2:5" s="2" customFormat="1" x14ac:dyDescent="0.25">
      <c r="B7" s="6" t="s">
        <v>25</v>
      </c>
      <c r="C7" s="41">
        <v>10000</v>
      </c>
      <c r="D7" s="7">
        <v>3500</v>
      </c>
      <c r="E7" s="16"/>
    </row>
    <row r="8" spans="2:5" s="2" customFormat="1" ht="30" customHeight="1" thickBot="1" x14ac:dyDescent="0.3">
      <c r="B8" s="46" t="s">
        <v>47</v>
      </c>
      <c r="C8" s="42">
        <v>17240</v>
      </c>
      <c r="D8" s="33">
        <v>3500</v>
      </c>
      <c r="E8" s="16"/>
    </row>
    <row r="9" spans="2:5" s="2" customFormat="1" ht="15.75" thickBot="1" x14ac:dyDescent="0.3">
      <c r="B9" s="27" t="s">
        <v>2</v>
      </c>
      <c r="C9" s="28">
        <f>C10+C11+C12</f>
        <v>18015</v>
      </c>
      <c r="D9" s="29"/>
      <c r="E9" s="16"/>
    </row>
    <row r="10" spans="2:5" s="2" customFormat="1" x14ac:dyDescent="0.25">
      <c r="B10" s="38" t="s">
        <v>42</v>
      </c>
      <c r="C10" s="39">
        <v>4800</v>
      </c>
      <c r="D10" s="40">
        <v>3500</v>
      </c>
      <c r="E10" s="16"/>
    </row>
    <row r="11" spans="2:5" s="2" customFormat="1" x14ac:dyDescent="0.25">
      <c r="B11" s="6" t="s">
        <v>67</v>
      </c>
      <c r="C11" s="41">
        <v>8000</v>
      </c>
      <c r="D11" s="7">
        <v>3500</v>
      </c>
      <c r="E11" s="16"/>
    </row>
    <row r="12" spans="2:5" s="2" customFormat="1" ht="15.75" thickBot="1" x14ac:dyDescent="0.3">
      <c r="B12" s="32" t="s">
        <v>43</v>
      </c>
      <c r="C12" s="42">
        <v>5215</v>
      </c>
      <c r="D12" s="33">
        <v>3500</v>
      </c>
      <c r="E12" s="16"/>
    </row>
    <row r="13" spans="2:5" s="2" customFormat="1" ht="15.75" thickBot="1" x14ac:dyDescent="0.3">
      <c r="B13" s="27" t="s">
        <v>3</v>
      </c>
      <c r="C13" s="28">
        <f>C14+C15+C16+C17+C18</f>
        <v>33541</v>
      </c>
      <c r="D13" s="29"/>
      <c r="E13" s="16"/>
    </row>
    <row r="14" spans="2:5" x14ac:dyDescent="0.25">
      <c r="B14" s="38" t="s">
        <v>30</v>
      </c>
      <c r="C14" s="39">
        <v>6000</v>
      </c>
      <c r="D14" s="40">
        <v>3500</v>
      </c>
    </row>
    <row r="15" spans="2:5" x14ac:dyDescent="0.25">
      <c r="B15" s="6" t="s">
        <v>31</v>
      </c>
      <c r="C15" s="41">
        <v>3000</v>
      </c>
      <c r="D15" s="7">
        <v>3500</v>
      </c>
    </row>
    <row r="16" spans="2:5" x14ac:dyDescent="0.25">
      <c r="B16" s="6" t="s">
        <v>56</v>
      </c>
      <c r="C16" s="41">
        <v>5790</v>
      </c>
      <c r="D16" s="7">
        <v>3500</v>
      </c>
    </row>
    <row r="17" spans="2:4" x14ac:dyDescent="0.25">
      <c r="B17" s="30" t="s">
        <v>32</v>
      </c>
      <c r="C17" s="44">
        <v>7400</v>
      </c>
      <c r="D17" s="7">
        <v>3500</v>
      </c>
    </row>
    <row r="18" spans="2:4" ht="30" customHeight="1" thickBot="1" x14ac:dyDescent="0.3">
      <c r="B18" s="46" t="s">
        <v>57</v>
      </c>
      <c r="C18" s="42">
        <v>11351</v>
      </c>
      <c r="D18" s="7">
        <v>3500</v>
      </c>
    </row>
    <row r="19" spans="2:4" ht="15.75" thickBot="1" x14ac:dyDescent="0.3">
      <c r="B19" s="27" t="s">
        <v>4</v>
      </c>
      <c r="C19" s="28">
        <f>C20+C21+C22</f>
        <v>35650</v>
      </c>
      <c r="D19" s="29"/>
    </row>
    <row r="20" spans="2:4" x14ac:dyDescent="0.25">
      <c r="B20" s="38" t="s">
        <v>58</v>
      </c>
      <c r="C20" s="39">
        <v>10000</v>
      </c>
      <c r="D20" s="40">
        <v>3500</v>
      </c>
    </row>
    <row r="21" spans="2:4" x14ac:dyDescent="0.25">
      <c r="B21" s="6" t="s">
        <v>59</v>
      </c>
      <c r="C21" s="41">
        <v>12850</v>
      </c>
      <c r="D21" s="7">
        <v>3500</v>
      </c>
    </row>
    <row r="22" spans="2:4" ht="15.75" thickBot="1" x14ac:dyDescent="0.3">
      <c r="B22" s="32" t="s">
        <v>60</v>
      </c>
      <c r="C22" s="42">
        <v>12800</v>
      </c>
      <c r="D22" s="33">
        <v>3500</v>
      </c>
    </row>
    <row r="23" spans="2:4" ht="15.75" thickBot="1" x14ac:dyDescent="0.3">
      <c r="B23" s="27" t="s">
        <v>27</v>
      </c>
      <c r="C23" s="28">
        <f>C24+C25</f>
        <v>3000</v>
      </c>
      <c r="D23" s="29"/>
    </row>
    <row r="24" spans="2:4" x14ac:dyDescent="0.25">
      <c r="B24" s="38" t="s">
        <v>26</v>
      </c>
      <c r="C24" s="39">
        <v>2000</v>
      </c>
      <c r="D24" s="40">
        <v>3500</v>
      </c>
    </row>
    <row r="25" spans="2:4" ht="15.75" thickBot="1" x14ac:dyDescent="0.3">
      <c r="B25" s="18" t="s">
        <v>28</v>
      </c>
      <c r="C25" s="43">
        <v>1000</v>
      </c>
      <c r="D25" s="19">
        <v>3500</v>
      </c>
    </row>
    <row r="26" spans="2:4" ht="15.75" thickBot="1" x14ac:dyDescent="0.3">
      <c r="B26" s="27" t="s">
        <v>5</v>
      </c>
      <c r="C26" s="28">
        <f>C27</f>
        <v>35000</v>
      </c>
      <c r="D26" s="29"/>
    </row>
    <row r="27" spans="2:4" ht="15.75" thickBot="1" x14ac:dyDescent="0.3">
      <c r="B27" s="18" t="s">
        <v>45</v>
      </c>
      <c r="C27" s="34">
        <v>35000</v>
      </c>
      <c r="D27" s="19">
        <v>3500</v>
      </c>
    </row>
    <row r="28" spans="2:4" ht="15.75" thickBot="1" x14ac:dyDescent="0.3">
      <c r="B28" s="27" t="s">
        <v>40</v>
      </c>
      <c r="C28" s="28">
        <f>C29</f>
        <v>2000</v>
      </c>
      <c r="D28" s="29"/>
    </row>
    <row r="29" spans="2:4" ht="15.75" thickBot="1" x14ac:dyDescent="0.3">
      <c r="B29" s="18" t="s">
        <v>41</v>
      </c>
      <c r="C29" s="34">
        <v>2000</v>
      </c>
      <c r="D29" s="19">
        <v>3500</v>
      </c>
    </row>
    <row r="30" spans="2:4" ht="15.75" thickBot="1" x14ac:dyDescent="0.3">
      <c r="B30" s="27" t="s">
        <v>22</v>
      </c>
      <c r="C30" s="28">
        <f>C31+C32+C33</f>
        <v>16966</v>
      </c>
      <c r="D30" s="29"/>
    </row>
    <row r="31" spans="2:4" x14ac:dyDescent="0.25">
      <c r="B31" s="20" t="s">
        <v>23</v>
      </c>
      <c r="C31" s="35">
        <v>2360</v>
      </c>
      <c r="D31" s="21">
        <v>3500</v>
      </c>
    </row>
    <row r="32" spans="2:4" x14ac:dyDescent="0.25">
      <c r="B32" s="6" t="s">
        <v>24</v>
      </c>
      <c r="C32" s="41">
        <v>10800</v>
      </c>
      <c r="D32" s="7">
        <v>3500</v>
      </c>
    </row>
    <row r="33" spans="2:4" ht="15.75" thickBot="1" x14ac:dyDescent="0.3">
      <c r="B33" s="25" t="s">
        <v>48</v>
      </c>
      <c r="C33" s="43">
        <v>3806</v>
      </c>
      <c r="D33" s="26">
        <v>3500</v>
      </c>
    </row>
    <row r="34" spans="2:4" ht="15.75" thickBot="1" x14ac:dyDescent="0.3">
      <c r="B34" s="27" t="s">
        <v>12</v>
      </c>
      <c r="C34" s="28">
        <f>C35+C36</f>
        <v>7621</v>
      </c>
      <c r="D34" s="29"/>
    </row>
    <row r="35" spans="2:4" x14ac:dyDescent="0.25">
      <c r="B35" s="20" t="s">
        <v>33</v>
      </c>
      <c r="C35" s="35">
        <v>2621</v>
      </c>
      <c r="D35" s="21">
        <v>3500</v>
      </c>
    </row>
    <row r="36" spans="2:4" ht="15.75" thickBot="1" x14ac:dyDescent="0.3">
      <c r="B36" s="32" t="s">
        <v>34</v>
      </c>
      <c r="C36" s="42">
        <v>5000</v>
      </c>
      <c r="D36" s="33">
        <v>3500</v>
      </c>
    </row>
    <row r="37" spans="2:4" ht="15.75" thickBot="1" x14ac:dyDescent="0.3">
      <c r="B37" s="27" t="s">
        <v>16</v>
      </c>
      <c r="C37" s="28">
        <f>C38</f>
        <v>17393</v>
      </c>
      <c r="D37" s="29"/>
    </row>
    <row r="38" spans="2:4" ht="15.75" thickBot="1" x14ac:dyDescent="0.3">
      <c r="B38" s="18" t="s">
        <v>49</v>
      </c>
      <c r="C38" s="34">
        <v>17393</v>
      </c>
      <c r="D38" s="19">
        <v>3500</v>
      </c>
    </row>
    <row r="39" spans="2:4" ht="15.75" thickBot="1" x14ac:dyDescent="0.3">
      <c r="B39" s="27" t="s">
        <v>7</v>
      </c>
      <c r="C39" s="28">
        <f>C40</f>
        <v>18000</v>
      </c>
      <c r="D39" s="29"/>
    </row>
    <row r="40" spans="2:4" ht="15.75" thickBot="1" x14ac:dyDescent="0.3">
      <c r="B40" s="25" t="s">
        <v>29</v>
      </c>
      <c r="C40" s="34">
        <v>18000</v>
      </c>
      <c r="D40" s="26">
        <v>3500</v>
      </c>
    </row>
    <row r="41" spans="2:4" ht="15.75" thickBot="1" x14ac:dyDescent="0.3">
      <c r="B41" s="27" t="s">
        <v>8</v>
      </c>
      <c r="C41" s="28">
        <f>C42</f>
        <v>1836</v>
      </c>
      <c r="D41" s="29"/>
    </row>
    <row r="42" spans="2:4" ht="15.75" thickBot="1" x14ac:dyDescent="0.3">
      <c r="B42" s="25" t="s">
        <v>61</v>
      </c>
      <c r="C42" s="34">
        <v>1836</v>
      </c>
      <c r="D42" s="26">
        <v>3500</v>
      </c>
    </row>
    <row r="43" spans="2:4" ht="15.75" thickBot="1" x14ac:dyDescent="0.3">
      <c r="B43" s="27" t="s">
        <v>13</v>
      </c>
      <c r="C43" s="28">
        <f>C44+C45</f>
        <v>5180</v>
      </c>
      <c r="D43" s="29"/>
    </row>
    <row r="44" spans="2:4" x14ac:dyDescent="0.25">
      <c r="B44" s="20" t="s">
        <v>50</v>
      </c>
      <c r="C44" s="35">
        <v>2380</v>
      </c>
      <c r="D44" s="21">
        <v>3500</v>
      </c>
    </row>
    <row r="45" spans="2:4" ht="15.75" thickBot="1" x14ac:dyDescent="0.3">
      <c r="B45" s="32" t="s">
        <v>51</v>
      </c>
      <c r="C45" s="42">
        <v>2800</v>
      </c>
      <c r="D45" s="33">
        <v>3500</v>
      </c>
    </row>
    <row r="46" spans="2:4" ht="15.75" thickBot="1" x14ac:dyDescent="0.3">
      <c r="B46" s="27" t="s">
        <v>46</v>
      </c>
      <c r="C46" s="28">
        <f>C47+C48+C49+C50</f>
        <v>9065</v>
      </c>
      <c r="D46" s="29"/>
    </row>
    <row r="47" spans="2:4" x14ac:dyDescent="0.25">
      <c r="B47" s="20" t="s">
        <v>38</v>
      </c>
      <c r="C47" s="35">
        <v>1200</v>
      </c>
      <c r="D47" s="21">
        <v>3500</v>
      </c>
    </row>
    <row r="48" spans="2:4" x14ac:dyDescent="0.25">
      <c r="B48" s="6" t="s">
        <v>62</v>
      </c>
      <c r="C48" s="41">
        <v>1200</v>
      </c>
      <c r="D48" s="7">
        <v>3500</v>
      </c>
    </row>
    <row r="49" spans="2:5" x14ac:dyDescent="0.25">
      <c r="B49" s="6" t="s">
        <v>39</v>
      </c>
      <c r="C49" s="41">
        <v>6497</v>
      </c>
      <c r="D49" s="7">
        <v>3500</v>
      </c>
    </row>
    <row r="50" spans="2:5" ht="30" customHeight="1" thickBot="1" x14ac:dyDescent="0.3">
      <c r="B50" s="49" t="s">
        <v>63</v>
      </c>
      <c r="C50" s="43">
        <v>168</v>
      </c>
      <c r="D50" s="26">
        <v>3500</v>
      </c>
    </row>
    <row r="51" spans="2:5" ht="15.75" thickBot="1" x14ac:dyDescent="0.3">
      <c r="B51" s="27" t="s">
        <v>19</v>
      </c>
      <c r="C51" s="28">
        <f>C52+C53+C54</f>
        <v>3942</v>
      </c>
      <c r="D51" s="29"/>
    </row>
    <row r="52" spans="2:5" ht="17.25" customHeight="1" x14ac:dyDescent="0.25">
      <c r="B52" s="45" t="s">
        <v>20</v>
      </c>
      <c r="C52" s="35">
        <v>900</v>
      </c>
      <c r="D52" s="21">
        <v>3500</v>
      </c>
    </row>
    <row r="53" spans="2:5" ht="17.25" customHeight="1" x14ac:dyDescent="0.25">
      <c r="B53" s="47" t="s">
        <v>52</v>
      </c>
      <c r="C53" s="44">
        <v>2430</v>
      </c>
      <c r="D53" s="31">
        <v>3500</v>
      </c>
    </row>
    <row r="54" spans="2:5" ht="30" customHeight="1" thickBot="1" x14ac:dyDescent="0.3">
      <c r="B54" s="46" t="s">
        <v>21</v>
      </c>
      <c r="C54" s="42">
        <v>612</v>
      </c>
      <c r="D54" s="33">
        <v>3500</v>
      </c>
    </row>
    <row r="55" spans="2:5" ht="15" customHeight="1" thickBot="1" x14ac:dyDescent="0.3">
      <c r="B55" s="27" t="s">
        <v>15</v>
      </c>
      <c r="C55" s="28">
        <f>C56+C57</f>
        <v>7500</v>
      </c>
      <c r="D55" s="29"/>
    </row>
    <row r="56" spans="2:5" ht="15" customHeight="1" x14ac:dyDescent="0.25">
      <c r="B56" s="20" t="s">
        <v>53</v>
      </c>
      <c r="C56" s="35">
        <v>1500</v>
      </c>
      <c r="D56" s="21">
        <v>3500</v>
      </c>
    </row>
    <row r="57" spans="2:5" ht="15" customHeight="1" thickBot="1" x14ac:dyDescent="0.3">
      <c r="B57" s="32" t="s">
        <v>54</v>
      </c>
      <c r="C57" s="42">
        <v>6000</v>
      </c>
      <c r="D57" s="33">
        <v>3500</v>
      </c>
    </row>
    <row r="58" spans="2:5" ht="15" customHeight="1" thickBot="1" x14ac:dyDescent="0.3">
      <c r="B58" s="27" t="s">
        <v>37</v>
      </c>
      <c r="C58" s="28">
        <f>C59</f>
        <v>6704</v>
      </c>
      <c r="D58" s="29"/>
    </row>
    <row r="59" spans="2:5" ht="15" customHeight="1" thickBot="1" x14ac:dyDescent="0.3">
      <c r="B59" s="20" t="s">
        <v>64</v>
      </c>
      <c r="C59" s="34">
        <v>6704</v>
      </c>
      <c r="D59" s="21">
        <v>3500</v>
      </c>
    </row>
    <row r="60" spans="2:5" s="2" customFormat="1" ht="15" customHeight="1" thickBot="1" x14ac:dyDescent="0.3">
      <c r="B60" s="27" t="s">
        <v>17</v>
      </c>
      <c r="C60" s="28">
        <f>C61</f>
        <v>5000</v>
      </c>
      <c r="D60" s="29"/>
      <c r="E60" s="16"/>
    </row>
    <row r="61" spans="2:5" ht="15" customHeight="1" thickBot="1" x14ac:dyDescent="0.3">
      <c r="B61" s="20" t="s">
        <v>18</v>
      </c>
      <c r="C61" s="34">
        <v>5000</v>
      </c>
      <c r="D61" s="21">
        <v>3500</v>
      </c>
    </row>
    <row r="62" spans="2:5" s="2" customFormat="1" ht="15" customHeight="1" thickBot="1" x14ac:dyDescent="0.3">
      <c r="B62" s="27" t="s">
        <v>14</v>
      </c>
      <c r="C62" s="28">
        <f>C63+C64</f>
        <v>17410</v>
      </c>
      <c r="D62" s="29"/>
      <c r="E62" s="16"/>
    </row>
    <row r="63" spans="2:5" ht="15" customHeight="1" x14ac:dyDescent="0.25">
      <c r="B63" s="38" t="s">
        <v>44</v>
      </c>
      <c r="C63" s="39">
        <v>2800</v>
      </c>
      <c r="D63" s="40">
        <v>3500</v>
      </c>
    </row>
    <row r="64" spans="2:5" ht="30" customHeight="1" thickBot="1" x14ac:dyDescent="0.3">
      <c r="B64" s="45" t="s">
        <v>55</v>
      </c>
      <c r="C64" s="43">
        <v>14610</v>
      </c>
      <c r="D64" s="21">
        <v>3500</v>
      </c>
    </row>
    <row r="65" spans="2:5" s="2" customFormat="1" ht="15.75" thickBot="1" x14ac:dyDescent="0.3">
      <c r="B65" s="27" t="s">
        <v>35</v>
      </c>
      <c r="C65" s="28">
        <f>C66</f>
        <v>6000</v>
      </c>
      <c r="D65" s="29"/>
      <c r="E65" s="16"/>
    </row>
    <row r="66" spans="2:5" ht="15.75" thickBot="1" x14ac:dyDescent="0.3">
      <c r="B66" s="20" t="s">
        <v>36</v>
      </c>
      <c r="C66" s="35">
        <v>6000</v>
      </c>
      <c r="D66" s="21">
        <v>3500</v>
      </c>
    </row>
    <row r="67" spans="2:5" s="8" customFormat="1" ht="19.5" thickBot="1" x14ac:dyDescent="0.35">
      <c r="B67" s="36" t="s">
        <v>11</v>
      </c>
      <c r="C67" s="48">
        <f>C5+C9+C13+C19+C23+C26+C28+C30+C34+C37+C39+C41+C43+C46+C51+C55+C58+C60+C62+C65</f>
        <v>279717</v>
      </c>
      <c r="D67" s="37"/>
      <c r="E67" s="17"/>
    </row>
    <row r="68" spans="2:5" x14ac:dyDescent="0.25">
      <c r="C68" s="4"/>
    </row>
    <row r="69" spans="2:5" x14ac:dyDescent="0.25">
      <c r="C69" s="4"/>
    </row>
    <row r="70" spans="2:5" ht="39.75" customHeight="1" x14ac:dyDescent="0.25">
      <c r="B70" s="105" t="s">
        <v>66</v>
      </c>
      <c r="C70" s="106"/>
      <c r="D70" s="106"/>
    </row>
    <row r="71" spans="2:5" ht="15.75" thickBot="1" x14ac:dyDescent="0.3"/>
    <row r="72" spans="2:5" ht="15.75" thickBot="1" x14ac:dyDescent="0.3">
      <c r="B72" s="22" t="s">
        <v>70</v>
      </c>
      <c r="C72" s="23" t="s">
        <v>71</v>
      </c>
      <c r="D72" s="24" t="s">
        <v>0</v>
      </c>
    </row>
    <row r="73" spans="2:5" ht="15.75" thickBot="1" x14ac:dyDescent="0.3">
      <c r="B73" s="27" t="s">
        <v>16</v>
      </c>
      <c r="C73" s="28">
        <f>C74</f>
        <v>1200</v>
      </c>
      <c r="D73" s="29"/>
    </row>
    <row r="74" spans="2:5" ht="15.75" thickBot="1" x14ac:dyDescent="0.3">
      <c r="B74" s="25" t="s">
        <v>95</v>
      </c>
      <c r="C74" s="34">
        <v>1200</v>
      </c>
      <c r="D74" s="26">
        <v>93</v>
      </c>
    </row>
    <row r="75" spans="2:5" ht="19.5" thickBot="1" x14ac:dyDescent="0.35">
      <c r="B75" s="9" t="s">
        <v>11</v>
      </c>
      <c r="C75" s="48">
        <f>C73</f>
        <v>1200</v>
      </c>
      <c r="D75" s="10"/>
    </row>
    <row r="76" spans="2:5" x14ac:dyDescent="0.25">
      <c r="B76" s="12"/>
      <c r="C76" s="13"/>
    </row>
    <row r="77" spans="2:5" x14ac:dyDescent="0.25">
      <c r="B77" s="12"/>
      <c r="C77" s="13"/>
    </row>
  </sheetData>
  <mergeCells count="2">
    <mergeCell ref="B2:D2"/>
    <mergeCell ref="B70:D7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fitToHeight="0" orientation="portrait" r:id="rId1"/>
  <headerFooter differentFirst="1">
    <oddFooter>&amp;C&amp;P/&amp;N</oddFooter>
    <firstHeader xml:space="preserve">&amp;RPříloha č. 10
</firstHeader>
    <firstFooter>&amp;C&amp;P/&amp;N</first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6"/>
  <sheetViews>
    <sheetView showGridLines="0" workbookViewId="0">
      <selection activeCell="I9" sqref="I9"/>
    </sheetView>
  </sheetViews>
  <sheetFormatPr defaultRowHeight="15" x14ac:dyDescent="0.25"/>
  <cols>
    <col min="1" max="1" width="1.7109375" customWidth="1"/>
    <col min="2" max="2" width="23.42578125" customWidth="1"/>
    <col min="3" max="6" width="13.7109375" customWidth="1"/>
    <col min="7" max="7" width="1.7109375" customWidth="1"/>
  </cols>
  <sheetData>
    <row r="2" spans="1:6" ht="32.450000000000003" customHeight="1" x14ac:dyDescent="0.25">
      <c r="A2" s="105" t="s">
        <v>66</v>
      </c>
      <c r="B2" s="105"/>
      <c r="C2" s="105"/>
      <c r="D2" s="105"/>
      <c r="E2" s="105"/>
      <c r="F2" s="105"/>
    </row>
    <row r="4" spans="1:6" ht="15.75" thickBot="1" x14ac:dyDescent="0.3">
      <c r="B4" s="68"/>
      <c r="F4" s="67" t="s">
        <v>96</v>
      </c>
    </row>
    <row r="5" spans="1:6" ht="15.75" thickBot="1" x14ac:dyDescent="0.3">
      <c r="B5" s="107" t="s">
        <v>97</v>
      </c>
      <c r="C5" s="92" t="s">
        <v>98</v>
      </c>
      <c r="D5" s="93" t="s">
        <v>99</v>
      </c>
      <c r="E5" s="94" t="s">
        <v>100</v>
      </c>
      <c r="F5" s="109" t="s">
        <v>101</v>
      </c>
    </row>
    <row r="6" spans="1:6" ht="51.75" thickBot="1" x14ac:dyDescent="0.3">
      <c r="B6" s="108"/>
      <c r="C6" s="95" t="s">
        <v>102</v>
      </c>
      <c r="D6" s="96"/>
      <c r="E6" s="95" t="s">
        <v>103</v>
      </c>
      <c r="F6" s="110"/>
    </row>
    <row r="7" spans="1:6" x14ac:dyDescent="0.25">
      <c r="B7" s="69" t="s">
        <v>104</v>
      </c>
      <c r="C7" s="70">
        <v>862</v>
      </c>
      <c r="D7" s="71">
        <f>2000+5100</f>
        <v>7100</v>
      </c>
      <c r="E7" s="72">
        <v>135</v>
      </c>
      <c r="F7" s="73">
        <f>SUM(C7+D7+E7)</f>
        <v>8097</v>
      </c>
    </row>
    <row r="8" spans="1:6" x14ac:dyDescent="0.25">
      <c r="B8" s="74" t="s">
        <v>2</v>
      </c>
      <c r="C8" s="75">
        <v>269</v>
      </c>
      <c r="D8" s="76">
        <v>8300</v>
      </c>
      <c r="E8" s="77">
        <v>101</v>
      </c>
      <c r="F8" s="73">
        <f t="shared" ref="F8:F29" si="0">SUM(C8+D8+E8)</f>
        <v>8670</v>
      </c>
    </row>
    <row r="9" spans="1:6" x14ac:dyDescent="0.25">
      <c r="B9" s="74" t="s">
        <v>3</v>
      </c>
      <c r="C9" s="75">
        <v>1603</v>
      </c>
      <c r="D9" s="76">
        <v>3000</v>
      </c>
      <c r="E9" s="77">
        <v>299</v>
      </c>
      <c r="F9" s="73">
        <f t="shared" si="0"/>
        <v>4902</v>
      </c>
    </row>
    <row r="10" spans="1:6" x14ac:dyDescent="0.25">
      <c r="B10" s="74" t="s">
        <v>4</v>
      </c>
      <c r="C10" s="75">
        <v>1153</v>
      </c>
      <c r="D10" s="76">
        <v>0</v>
      </c>
      <c r="E10" s="77">
        <v>174</v>
      </c>
      <c r="F10" s="73">
        <f t="shared" si="0"/>
        <v>1327</v>
      </c>
    </row>
    <row r="11" spans="1:6" x14ac:dyDescent="0.25">
      <c r="B11" s="74" t="s">
        <v>27</v>
      </c>
      <c r="C11" s="75">
        <v>34</v>
      </c>
      <c r="D11" s="76">
        <v>0</v>
      </c>
      <c r="E11" s="77">
        <v>0</v>
      </c>
      <c r="F11" s="73">
        <f t="shared" si="0"/>
        <v>34</v>
      </c>
    </row>
    <row r="12" spans="1:6" x14ac:dyDescent="0.25">
      <c r="B12" s="74" t="s">
        <v>5</v>
      </c>
      <c r="C12" s="75">
        <v>125</v>
      </c>
      <c r="D12" s="76">
        <v>0</v>
      </c>
      <c r="E12" s="77">
        <v>57</v>
      </c>
      <c r="F12" s="73">
        <f t="shared" si="0"/>
        <v>182</v>
      </c>
    </row>
    <row r="13" spans="1:6" x14ac:dyDescent="0.25">
      <c r="B13" s="74" t="s">
        <v>40</v>
      </c>
      <c r="C13" s="75">
        <v>95</v>
      </c>
      <c r="D13" s="76">
        <v>0</v>
      </c>
      <c r="E13" s="77">
        <v>4</v>
      </c>
      <c r="F13" s="73">
        <f t="shared" si="0"/>
        <v>99</v>
      </c>
    </row>
    <row r="14" spans="1:6" x14ac:dyDescent="0.25">
      <c r="B14" s="74" t="s">
        <v>6</v>
      </c>
      <c r="C14" s="75">
        <v>0</v>
      </c>
      <c r="D14" s="76">
        <v>0</v>
      </c>
      <c r="E14" s="77">
        <v>0</v>
      </c>
      <c r="F14" s="73">
        <f t="shared" si="0"/>
        <v>0</v>
      </c>
    </row>
    <row r="15" spans="1:6" x14ac:dyDescent="0.25">
      <c r="B15" s="74" t="s">
        <v>105</v>
      </c>
      <c r="C15" s="75">
        <v>105</v>
      </c>
      <c r="D15" s="76">
        <v>0</v>
      </c>
      <c r="E15" s="77">
        <v>72</v>
      </c>
      <c r="F15" s="73">
        <f t="shared" si="0"/>
        <v>177</v>
      </c>
    </row>
    <row r="16" spans="1:6" x14ac:dyDescent="0.25">
      <c r="B16" s="74" t="s">
        <v>12</v>
      </c>
      <c r="C16" s="75">
        <v>104</v>
      </c>
      <c r="D16" s="76">
        <v>0</v>
      </c>
      <c r="E16" s="77">
        <v>0</v>
      </c>
      <c r="F16" s="73">
        <f t="shared" si="0"/>
        <v>104</v>
      </c>
    </row>
    <row r="17" spans="1:7" x14ac:dyDescent="0.25">
      <c r="B17" s="74" t="s">
        <v>16</v>
      </c>
      <c r="C17" s="75">
        <v>28</v>
      </c>
      <c r="D17" s="76">
        <v>0</v>
      </c>
      <c r="E17" s="77">
        <v>0</v>
      </c>
      <c r="F17" s="73">
        <f t="shared" si="0"/>
        <v>28</v>
      </c>
    </row>
    <row r="18" spans="1:7" x14ac:dyDescent="0.25">
      <c r="B18" s="74" t="s">
        <v>82</v>
      </c>
      <c r="C18" s="75">
        <v>41</v>
      </c>
      <c r="D18" s="76">
        <v>0</v>
      </c>
      <c r="E18" s="77">
        <v>0</v>
      </c>
      <c r="F18" s="73">
        <f t="shared" si="0"/>
        <v>41</v>
      </c>
    </row>
    <row r="19" spans="1:7" x14ac:dyDescent="0.25">
      <c r="B19" s="74" t="s">
        <v>7</v>
      </c>
      <c r="C19" s="75">
        <v>0</v>
      </c>
      <c r="D19" s="76">
        <v>0</v>
      </c>
      <c r="E19" s="77">
        <v>0</v>
      </c>
      <c r="F19" s="73">
        <f t="shared" si="0"/>
        <v>0</v>
      </c>
    </row>
    <row r="20" spans="1:7" x14ac:dyDescent="0.25">
      <c r="B20" s="74" t="s">
        <v>8</v>
      </c>
      <c r="C20" s="75">
        <v>68</v>
      </c>
      <c r="D20" s="76">
        <v>0</v>
      </c>
      <c r="E20" s="77">
        <v>0</v>
      </c>
      <c r="F20" s="73">
        <f t="shared" si="0"/>
        <v>68</v>
      </c>
    </row>
    <row r="21" spans="1:7" x14ac:dyDescent="0.25">
      <c r="B21" s="74" t="s">
        <v>13</v>
      </c>
      <c r="C21" s="75">
        <v>78</v>
      </c>
      <c r="D21" s="76">
        <v>0</v>
      </c>
      <c r="E21" s="77">
        <v>6</v>
      </c>
      <c r="F21" s="73">
        <f t="shared" si="0"/>
        <v>84</v>
      </c>
    </row>
    <row r="22" spans="1:7" x14ac:dyDescent="0.25">
      <c r="B22" s="78" t="s">
        <v>9</v>
      </c>
      <c r="C22" s="75">
        <v>92</v>
      </c>
      <c r="D22" s="76">
        <v>0</v>
      </c>
      <c r="E22" s="77">
        <v>29</v>
      </c>
      <c r="F22" s="73">
        <f t="shared" si="0"/>
        <v>121</v>
      </c>
    </row>
    <row r="23" spans="1:7" x14ac:dyDescent="0.25">
      <c r="B23" s="74" t="s">
        <v>19</v>
      </c>
      <c r="C23" s="75">
        <v>61</v>
      </c>
      <c r="D23" s="76">
        <v>0</v>
      </c>
      <c r="E23" s="77">
        <v>0</v>
      </c>
      <c r="F23" s="73">
        <f t="shared" si="0"/>
        <v>61</v>
      </c>
    </row>
    <row r="24" spans="1:7" x14ac:dyDescent="0.25">
      <c r="B24" s="74" t="s">
        <v>15</v>
      </c>
      <c r="C24" s="75">
        <v>0</v>
      </c>
      <c r="D24" s="76">
        <v>0</v>
      </c>
      <c r="E24" s="77">
        <v>0</v>
      </c>
      <c r="F24" s="73">
        <f t="shared" si="0"/>
        <v>0</v>
      </c>
    </row>
    <row r="25" spans="1:7" x14ac:dyDescent="0.25">
      <c r="B25" s="74" t="s">
        <v>10</v>
      </c>
      <c r="C25" s="75">
        <v>85</v>
      </c>
      <c r="D25" s="76">
        <v>0</v>
      </c>
      <c r="E25" s="77">
        <v>0</v>
      </c>
      <c r="F25" s="73">
        <f t="shared" si="0"/>
        <v>85</v>
      </c>
    </row>
    <row r="26" spans="1:7" x14ac:dyDescent="0.25">
      <c r="B26" s="74" t="s">
        <v>17</v>
      </c>
      <c r="C26" s="75">
        <v>92</v>
      </c>
      <c r="D26" s="76">
        <v>0</v>
      </c>
      <c r="E26" s="77">
        <v>4</v>
      </c>
      <c r="F26" s="73">
        <f t="shared" si="0"/>
        <v>96</v>
      </c>
    </row>
    <row r="27" spans="1:7" x14ac:dyDescent="0.25">
      <c r="B27" s="74" t="s">
        <v>14</v>
      </c>
      <c r="C27" s="75">
        <v>100</v>
      </c>
      <c r="D27" s="76">
        <v>1500</v>
      </c>
      <c r="E27" s="77">
        <v>0</v>
      </c>
      <c r="F27" s="73">
        <f t="shared" si="0"/>
        <v>1600</v>
      </c>
    </row>
    <row r="28" spans="1:7" x14ac:dyDescent="0.25">
      <c r="B28" s="74" t="s">
        <v>106</v>
      </c>
      <c r="C28" s="75">
        <v>0</v>
      </c>
      <c r="D28" s="79">
        <v>0</v>
      </c>
      <c r="E28" s="80">
        <v>0</v>
      </c>
      <c r="F28" s="73">
        <f t="shared" si="0"/>
        <v>0</v>
      </c>
    </row>
    <row r="29" spans="1:7" ht="15.75" thickBot="1" x14ac:dyDescent="0.3">
      <c r="B29" s="81" t="s">
        <v>35</v>
      </c>
      <c r="C29" s="82">
        <v>0</v>
      </c>
      <c r="D29" s="83">
        <v>0</v>
      </c>
      <c r="E29" s="84">
        <v>0</v>
      </c>
      <c r="F29" s="85">
        <f t="shared" si="0"/>
        <v>0</v>
      </c>
    </row>
    <row r="30" spans="1:7" ht="16.5" thickTop="1" thickBot="1" x14ac:dyDescent="0.3">
      <c r="A30" s="86"/>
      <c r="B30" s="97" t="s">
        <v>101</v>
      </c>
      <c r="C30" s="98">
        <f>SUM(C7:C29)</f>
        <v>4995</v>
      </c>
      <c r="D30" s="99">
        <f>SUM(D7:D29)</f>
        <v>19900</v>
      </c>
      <c r="E30" s="100">
        <f>SUM(E7:E29)</f>
        <v>881</v>
      </c>
      <c r="F30" s="100">
        <f>SUM(F7:F29)</f>
        <v>25776</v>
      </c>
      <c r="G30" s="86"/>
    </row>
    <row r="31" spans="1:7" x14ac:dyDescent="0.25">
      <c r="B31" s="87"/>
      <c r="C31" s="88"/>
      <c r="D31" s="88"/>
      <c r="E31" s="88"/>
      <c r="F31" s="88"/>
    </row>
    <row r="32" spans="1:7" x14ac:dyDescent="0.25">
      <c r="B32" s="89" t="s">
        <v>99</v>
      </c>
      <c r="F32" s="88"/>
    </row>
    <row r="33" spans="2:6" x14ac:dyDescent="0.25">
      <c r="B33" s="90" t="s">
        <v>107</v>
      </c>
      <c r="F33" s="88"/>
    </row>
    <row r="34" spans="2:6" x14ac:dyDescent="0.25">
      <c r="B34" s="91" t="s">
        <v>108</v>
      </c>
      <c r="F34" s="4"/>
    </row>
    <row r="35" spans="2:6" x14ac:dyDescent="0.25">
      <c r="B35" s="91" t="s">
        <v>109</v>
      </c>
      <c r="F35" s="4"/>
    </row>
    <row r="36" spans="2:6" x14ac:dyDescent="0.25">
      <c r="B36" s="91" t="s">
        <v>110</v>
      </c>
    </row>
  </sheetData>
  <mergeCells count="3">
    <mergeCell ref="B5:B6"/>
    <mergeCell ref="F5:F6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showGridLines="0" tabSelected="1" zoomScaleNormal="100" workbookViewId="0">
      <selection activeCell="B50" sqref="B50"/>
    </sheetView>
  </sheetViews>
  <sheetFormatPr defaultRowHeight="15" x14ac:dyDescent="0.25"/>
  <cols>
    <col min="1" max="1" width="2.7109375" customWidth="1"/>
    <col min="2" max="2" width="68.140625" customWidth="1"/>
    <col min="3" max="4" width="12.42578125" customWidth="1"/>
    <col min="5" max="5" width="2.7109375" customWidth="1"/>
  </cols>
  <sheetData>
    <row r="1" spans="1:5" x14ac:dyDescent="0.25">
      <c r="D1" s="1"/>
    </row>
    <row r="2" spans="1:5" ht="40.15" customHeight="1" x14ac:dyDescent="0.25">
      <c r="B2" s="105" t="s">
        <v>69</v>
      </c>
      <c r="C2" s="106"/>
      <c r="D2" s="106"/>
      <c r="E2" s="50"/>
    </row>
    <row r="3" spans="1:5" ht="15.75" thickBot="1" x14ac:dyDescent="0.3">
      <c r="D3" s="1"/>
    </row>
    <row r="4" spans="1:5" ht="15" customHeight="1" thickBot="1" x14ac:dyDescent="0.3">
      <c r="A4" s="3"/>
      <c r="B4" s="101" t="s">
        <v>70</v>
      </c>
      <c r="C4" s="102" t="s">
        <v>71</v>
      </c>
      <c r="D4" s="103" t="s">
        <v>0</v>
      </c>
      <c r="E4" s="3"/>
    </row>
    <row r="5" spans="1:5" ht="15" customHeight="1" x14ac:dyDescent="0.25">
      <c r="A5" s="2"/>
      <c r="B5" s="51" t="s">
        <v>2</v>
      </c>
      <c r="C5" s="52">
        <f>SUM(C6:C6)</f>
        <v>6231</v>
      </c>
      <c r="D5" s="53"/>
      <c r="E5" s="2"/>
    </row>
    <row r="6" spans="1:5" ht="15" customHeight="1" thickBot="1" x14ac:dyDescent="0.3">
      <c r="B6" s="6" t="s">
        <v>72</v>
      </c>
      <c r="C6" s="5">
        <v>6231</v>
      </c>
      <c r="D6" s="7">
        <v>3500</v>
      </c>
    </row>
    <row r="7" spans="1:5" ht="15" customHeight="1" x14ac:dyDescent="0.25">
      <c r="B7" s="51" t="s">
        <v>73</v>
      </c>
      <c r="C7" s="52">
        <f>C8+C9+C10+C11</f>
        <v>18240</v>
      </c>
      <c r="D7" s="53"/>
    </row>
    <row r="8" spans="1:5" ht="15" customHeight="1" x14ac:dyDescent="0.25">
      <c r="B8" s="54" t="s">
        <v>74</v>
      </c>
      <c r="C8" s="5">
        <v>628</v>
      </c>
      <c r="D8" s="7">
        <v>1030</v>
      </c>
    </row>
    <row r="9" spans="1:5" ht="15" customHeight="1" x14ac:dyDescent="0.25">
      <c r="B9" s="55" t="s">
        <v>75</v>
      </c>
      <c r="C9" s="56">
        <v>5000</v>
      </c>
      <c r="D9" s="21">
        <v>3500</v>
      </c>
    </row>
    <row r="10" spans="1:5" ht="15" customHeight="1" x14ac:dyDescent="0.25">
      <c r="B10" s="6" t="s">
        <v>76</v>
      </c>
      <c r="C10" s="5">
        <v>7500</v>
      </c>
      <c r="D10" s="7">
        <v>3500</v>
      </c>
    </row>
    <row r="11" spans="1:5" ht="15" customHeight="1" thickBot="1" x14ac:dyDescent="0.3">
      <c r="B11" s="54" t="s">
        <v>77</v>
      </c>
      <c r="C11" s="57">
        <v>5112</v>
      </c>
      <c r="D11" s="19">
        <v>3500</v>
      </c>
    </row>
    <row r="12" spans="1:5" ht="15" customHeight="1" x14ac:dyDescent="0.25">
      <c r="A12" s="2"/>
      <c r="B12" s="51" t="s">
        <v>4</v>
      </c>
      <c r="C12" s="52">
        <f>C14+C13</f>
        <v>1175</v>
      </c>
      <c r="D12" s="53"/>
      <c r="E12" s="2"/>
    </row>
    <row r="13" spans="1:5" ht="15" customHeight="1" x14ac:dyDescent="0.25">
      <c r="B13" s="6" t="s">
        <v>78</v>
      </c>
      <c r="C13" s="5">
        <v>350</v>
      </c>
      <c r="D13" s="7">
        <v>3500</v>
      </c>
    </row>
    <row r="14" spans="1:5" ht="15" customHeight="1" thickBot="1" x14ac:dyDescent="0.3">
      <c r="B14" s="18" t="s">
        <v>79</v>
      </c>
      <c r="C14" s="57">
        <v>825</v>
      </c>
      <c r="D14" s="19">
        <v>3500</v>
      </c>
    </row>
    <row r="15" spans="1:5" ht="15" customHeight="1" x14ac:dyDescent="0.25">
      <c r="B15" s="51" t="s">
        <v>6</v>
      </c>
      <c r="C15" s="52">
        <f>C16</f>
        <v>985</v>
      </c>
      <c r="D15" s="53"/>
    </row>
    <row r="16" spans="1:5" ht="15" customHeight="1" thickBot="1" x14ac:dyDescent="0.3">
      <c r="B16" s="32" t="s">
        <v>80</v>
      </c>
      <c r="C16" s="58">
        <v>985</v>
      </c>
      <c r="D16" s="33">
        <v>3500</v>
      </c>
    </row>
    <row r="17" spans="1:5" ht="15" customHeight="1" x14ac:dyDescent="0.25">
      <c r="B17" s="59" t="s">
        <v>22</v>
      </c>
      <c r="C17" s="60">
        <f>C18+C19</f>
        <v>6897</v>
      </c>
      <c r="D17" s="61"/>
    </row>
    <row r="18" spans="1:5" ht="15" customHeight="1" x14ac:dyDescent="0.25">
      <c r="B18" s="20" t="s">
        <v>81</v>
      </c>
      <c r="C18" s="56">
        <v>4289</v>
      </c>
      <c r="D18" s="21">
        <v>3612</v>
      </c>
    </row>
    <row r="19" spans="1:5" ht="15" customHeight="1" thickBot="1" x14ac:dyDescent="0.3">
      <c r="B19" s="30" t="s">
        <v>81</v>
      </c>
      <c r="C19" s="62">
        <v>2608</v>
      </c>
      <c r="D19" s="31">
        <v>6330</v>
      </c>
    </row>
    <row r="20" spans="1:5" ht="15" customHeight="1" x14ac:dyDescent="0.25">
      <c r="B20" s="51" t="s">
        <v>82</v>
      </c>
      <c r="C20" s="52">
        <f>SUM(C21:C21)</f>
        <v>3250</v>
      </c>
      <c r="D20" s="53"/>
    </row>
    <row r="21" spans="1:5" ht="15" customHeight="1" thickBot="1" x14ac:dyDescent="0.3">
      <c r="B21" s="6" t="s">
        <v>83</v>
      </c>
      <c r="C21" s="5">
        <v>3250</v>
      </c>
      <c r="D21" s="7">
        <v>3500</v>
      </c>
    </row>
    <row r="22" spans="1:5" ht="15" customHeight="1" x14ac:dyDescent="0.25">
      <c r="A22" s="2"/>
      <c r="B22" s="51" t="s">
        <v>7</v>
      </c>
      <c r="C22" s="52">
        <f>C23+C24</f>
        <v>2846</v>
      </c>
      <c r="D22" s="53"/>
      <c r="E22" s="2"/>
    </row>
    <row r="23" spans="1:5" ht="15" customHeight="1" x14ac:dyDescent="0.25">
      <c r="B23" s="6" t="s">
        <v>84</v>
      </c>
      <c r="C23" s="5">
        <v>107</v>
      </c>
      <c r="D23" s="7">
        <v>1030</v>
      </c>
    </row>
    <row r="24" spans="1:5" ht="15" customHeight="1" thickBot="1" x14ac:dyDescent="0.3">
      <c r="B24" s="32" t="s">
        <v>85</v>
      </c>
      <c r="C24" s="58">
        <v>2739</v>
      </c>
      <c r="D24" s="33">
        <v>3500</v>
      </c>
    </row>
    <row r="25" spans="1:5" ht="15" customHeight="1" x14ac:dyDescent="0.25">
      <c r="B25" s="51" t="s">
        <v>8</v>
      </c>
      <c r="C25" s="52">
        <f>C26</f>
        <v>601</v>
      </c>
      <c r="D25" s="53"/>
    </row>
    <row r="26" spans="1:5" ht="15" customHeight="1" x14ac:dyDescent="0.25">
      <c r="B26" s="6" t="s">
        <v>86</v>
      </c>
      <c r="C26" s="5">
        <v>601</v>
      </c>
      <c r="D26" s="7">
        <v>3500</v>
      </c>
    </row>
    <row r="27" spans="1:5" ht="15" customHeight="1" x14ac:dyDescent="0.25">
      <c r="A27" s="2"/>
      <c r="B27" s="59" t="s">
        <v>19</v>
      </c>
      <c r="C27" s="60">
        <f>C28+C29+C30</f>
        <v>15084</v>
      </c>
      <c r="D27" s="61"/>
      <c r="E27" s="2"/>
    </row>
    <row r="28" spans="1:5" ht="15" customHeight="1" x14ac:dyDescent="0.25">
      <c r="B28" s="30" t="s">
        <v>87</v>
      </c>
      <c r="C28" s="62">
        <v>61</v>
      </c>
      <c r="D28" s="31">
        <v>1030</v>
      </c>
    </row>
    <row r="29" spans="1:5" ht="30" x14ac:dyDescent="0.25">
      <c r="B29" s="47" t="s">
        <v>21</v>
      </c>
      <c r="C29" s="62">
        <v>14623</v>
      </c>
      <c r="D29" s="31">
        <v>6330</v>
      </c>
    </row>
    <row r="30" spans="1:5" ht="15" customHeight="1" thickBot="1" x14ac:dyDescent="0.3">
      <c r="B30" s="46" t="s">
        <v>88</v>
      </c>
      <c r="C30" s="58">
        <v>400</v>
      </c>
      <c r="D30" s="33">
        <v>6330</v>
      </c>
    </row>
    <row r="31" spans="1:5" ht="15" customHeight="1" x14ac:dyDescent="0.25">
      <c r="B31" s="59" t="s">
        <v>14</v>
      </c>
      <c r="C31" s="60">
        <f>C32+C33</f>
        <v>1731</v>
      </c>
      <c r="D31" s="61"/>
    </row>
    <row r="32" spans="1:5" ht="15" customHeight="1" x14ac:dyDescent="0.25">
      <c r="B32" s="63" t="s">
        <v>89</v>
      </c>
      <c r="C32" s="64">
        <v>240</v>
      </c>
      <c r="D32" s="65">
        <v>3500</v>
      </c>
      <c r="E32" s="66"/>
    </row>
    <row r="33" spans="1:5" ht="15" customHeight="1" thickBot="1" x14ac:dyDescent="0.3">
      <c r="B33" s="30" t="s">
        <v>90</v>
      </c>
      <c r="C33" s="62">
        <v>1491</v>
      </c>
      <c r="D33" s="31">
        <v>3500</v>
      </c>
    </row>
    <row r="34" spans="1:5" ht="19.5" thickBot="1" x14ac:dyDescent="0.35">
      <c r="A34" s="8"/>
      <c r="B34" s="36" t="s">
        <v>11</v>
      </c>
      <c r="C34" s="104">
        <f>C5+C7+C12+C15+C17+C20+C22+C25+C27+C31</f>
        <v>57040</v>
      </c>
      <c r="D34" s="37"/>
      <c r="E34" s="8"/>
    </row>
    <row r="35" spans="1:5" x14ac:dyDescent="0.25">
      <c r="C35" s="4"/>
      <c r="D35" s="1"/>
    </row>
    <row r="36" spans="1:5" x14ac:dyDescent="0.25">
      <c r="D36" s="1"/>
    </row>
    <row r="37" spans="1:5" ht="40.15" customHeight="1" x14ac:dyDescent="0.25">
      <c r="B37" s="105" t="s">
        <v>91</v>
      </c>
      <c r="C37" s="106"/>
      <c r="D37" s="106"/>
      <c r="E37" s="50"/>
    </row>
    <row r="38" spans="1:5" ht="15.75" thickBot="1" x14ac:dyDescent="0.3">
      <c r="D38" s="1"/>
    </row>
    <row r="39" spans="1:5" ht="15.75" thickBot="1" x14ac:dyDescent="0.3">
      <c r="A39" s="3"/>
      <c r="B39" s="101" t="s">
        <v>70</v>
      </c>
      <c r="C39" s="102" t="s">
        <v>71</v>
      </c>
      <c r="D39" s="103" t="s">
        <v>0</v>
      </c>
      <c r="E39" s="3"/>
    </row>
    <row r="40" spans="1:5" x14ac:dyDescent="0.25">
      <c r="A40" s="2"/>
      <c r="B40" s="51" t="s">
        <v>2</v>
      </c>
      <c r="C40" s="52">
        <f>SUM(C41:C41)</f>
        <v>1074</v>
      </c>
      <c r="D40" s="53"/>
      <c r="E40" s="2"/>
    </row>
    <row r="41" spans="1:5" ht="15.75" thickBot="1" x14ac:dyDescent="0.3">
      <c r="B41" s="6" t="s">
        <v>72</v>
      </c>
      <c r="C41" s="5">
        <v>1074</v>
      </c>
      <c r="D41" s="7">
        <v>93</v>
      </c>
    </row>
    <row r="42" spans="1:5" x14ac:dyDescent="0.25">
      <c r="A42" s="2"/>
      <c r="B42" s="51" t="s">
        <v>4</v>
      </c>
      <c r="C42" s="52">
        <f>SUM(C43)</f>
        <v>4017</v>
      </c>
      <c r="D42" s="53"/>
      <c r="E42" s="2"/>
    </row>
    <row r="43" spans="1:5" ht="15.75" thickBot="1" x14ac:dyDescent="0.3">
      <c r="B43" s="6" t="s">
        <v>92</v>
      </c>
      <c r="C43" s="5">
        <v>4017</v>
      </c>
      <c r="D43" s="7">
        <v>6330</v>
      </c>
    </row>
    <row r="44" spans="1:5" x14ac:dyDescent="0.25">
      <c r="B44" s="51" t="s">
        <v>3</v>
      </c>
      <c r="C44" s="52">
        <f>C45+C46</f>
        <v>1828</v>
      </c>
      <c r="D44" s="53"/>
    </row>
    <row r="45" spans="1:5" x14ac:dyDescent="0.25">
      <c r="B45" s="6" t="s">
        <v>74</v>
      </c>
      <c r="C45" s="5">
        <v>328</v>
      </c>
      <c r="D45" s="7">
        <v>1030</v>
      </c>
    </row>
    <row r="46" spans="1:5" ht="15.75" thickBot="1" x14ac:dyDescent="0.3">
      <c r="B46" s="20" t="s">
        <v>93</v>
      </c>
      <c r="C46" s="56">
        <v>1500</v>
      </c>
      <c r="D46" s="21">
        <v>93</v>
      </c>
    </row>
    <row r="47" spans="1:5" x14ac:dyDescent="0.25">
      <c r="A47" s="2"/>
      <c r="B47" s="51" t="s">
        <v>7</v>
      </c>
      <c r="C47" s="52">
        <f>SUM(C48)</f>
        <v>830</v>
      </c>
      <c r="D47" s="53"/>
      <c r="E47" s="2"/>
    </row>
    <row r="48" spans="1:5" ht="15.75" thickBot="1" x14ac:dyDescent="0.3">
      <c r="B48" s="6" t="s">
        <v>94</v>
      </c>
      <c r="C48" s="5">
        <v>830</v>
      </c>
      <c r="D48" s="7">
        <v>1030</v>
      </c>
    </row>
    <row r="49" spans="1:5" ht="19.5" thickBot="1" x14ac:dyDescent="0.35">
      <c r="A49" s="8"/>
      <c r="B49" s="36" t="s">
        <v>11</v>
      </c>
      <c r="C49" s="104">
        <f>SUM(C40+C42+C44+C47)</f>
        <v>7749</v>
      </c>
      <c r="D49" s="37"/>
      <c r="E49" s="8"/>
    </row>
    <row r="50" spans="1:5" x14ac:dyDescent="0.25">
      <c r="C50" s="4"/>
      <c r="D50" s="1"/>
    </row>
  </sheetData>
  <mergeCells count="2">
    <mergeCell ref="B2:D2"/>
    <mergeCell ref="B37:D3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účelové INV a NIV </vt:lpstr>
      <vt:lpstr>účelové NIV prav</vt:lpstr>
      <vt:lpstr>převody</vt:lpstr>
      <vt:lpstr>převody!Oblast_tisku</vt:lpstr>
      <vt:lpstr>'účelové NIV prav'!Oblast_tisku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dannhoferovair</dc:creator>
  <cp:lastModifiedBy>Dannhoferová Irena</cp:lastModifiedBy>
  <cp:lastPrinted>2021-11-15T12:40:21Z</cp:lastPrinted>
  <dcterms:created xsi:type="dcterms:W3CDTF">2018-11-09T13:19:28Z</dcterms:created>
  <dcterms:modified xsi:type="dcterms:W3CDTF">2021-11-15T12:40:22Z</dcterms:modified>
</cp:coreProperties>
</file>